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DUN_STR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46" i="1"/>
  <c r="E44" i="1"/>
  <c r="E43" i="1"/>
  <c r="E42" i="1"/>
  <c r="E40" i="1"/>
  <c r="E39" i="1"/>
  <c r="E37" i="1"/>
  <c r="E36" i="1"/>
  <c r="E35" i="1"/>
  <c r="E33" i="1"/>
  <c r="E32" i="1"/>
  <c r="E30" i="1"/>
  <c r="E29" i="1"/>
  <c r="E28" i="1"/>
  <c r="E26" i="1"/>
  <c r="E25" i="1"/>
  <c r="E24" i="1"/>
  <c r="E23" i="1"/>
  <c r="E21" i="1"/>
  <c r="E20" i="1"/>
  <c r="E19" i="1"/>
  <c r="E17" i="1"/>
  <c r="E16" i="1"/>
  <c r="E15" i="1"/>
  <c r="E14" i="1"/>
  <c r="E12" i="1"/>
  <c r="E11" i="1"/>
  <c r="E10" i="1"/>
  <c r="E8" i="1"/>
  <c r="E6" i="1"/>
  <c r="E5" i="1"/>
  <c r="E4" i="1"/>
  <c r="E3" i="1"/>
  <c r="I9" i="1" l="1"/>
  <c r="I48" i="1"/>
  <c r="I41" i="1"/>
  <c r="I34" i="1"/>
  <c r="I27" i="1"/>
  <c r="I18" i="1"/>
  <c r="I49" i="1" l="1"/>
</calcChain>
</file>

<file path=xl/sharedStrings.xml><?xml version="1.0" encoding="utf-8"?>
<sst xmlns="http://schemas.openxmlformats.org/spreadsheetml/2006/main" count="164" uniqueCount="110">
  <si>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</si>
  <si>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</si>
  <si>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</si>
  <si>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</si>
  <si>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</si>
  <si>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</si>
  <si>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</si>
  <si>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t>Likvidace invazních a expanzivních rostlin - výřezem</t>
  </si>
  <si>
    <t>IX-X, 31.10.2017</t>
  </si>
  <si>
    <t>Sečení křovinořezem (ruční shrabání a odstranění hmoty)</t>
  </si>
  <si>
    <t>VIII, 31.8.2017</t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</si>
  <si>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</si>
  <si>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t>IX, 30.9.2018</t>
  </si>
  <si>
    <t>Likvidace invazních a expanzivních rostlin - Aplikace herbicidu</t>
  </si>
  <si>
    <t>postřik na list výmladků, výskyt rozptýleně na 30% výměry, za měsíc u přežívajících opakovat</t>
  </si>
  <si>
    <r>
      <t xml:space="preserve">účelem je redukce expanze trav, séct před květem trav, 30% plochy ponechat bez zásahu, </t>
    </r>
    <r>
      <rPr>
        <b/>
        <sz val="11"/>
        <color rgb="FF000000"/>
        <rFont val="Arial"/>
        <family val="2"/>
        <charset val="238"/>
      </rPr>
      <t>dvojí seč</t>
    </r>
  </si>
  <si>
    <t>postřik na list výmladků, výskyt rozptýleně na 10% výměry, u přežívajících zopakovat</t>
  </si>
  <si>
    <t>VII, 31.7.2018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</si>
  <si>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</si>
  <si>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t>IX, 30.9.2019</t>
  </si>
  <si>
    <t>postřik na list výmladků, výskyt rozptýleně na 20% výměry, u přežívajících zopakovat</t>
  </si>
  <si>
    <t>VIII, 31.8.2019</t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</si>
  <si>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</si>
  <si>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</si>
  <si>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VII, 31.7.2021</t>
  </si>
  <si>
    <t>IX-X, 31.10.2021</t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</si>
  <si>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</si>
  <si>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V-VI, 30.6.2022</t>
  </si>
  <si>
    <r>
      <t xml:space="preserve">účelem je redukce expanze trav, séct před květem trav, 40% plochy ponechat bez zásahu, </t>
    </r>
    <r>
      <rPr>
        <b/>
        <sz val="11"/>
        <color rgb="FF000000"/>
        <rFont val="Arial"/>
        <family val="2"/>
        <charset val="238"/>
      </rPr>
      <t>dvojí seč</t>
    </r>
  </si>
  <si>
    <t>Celkem</t>
  </si>
  <si>
    <t>Celkem č.1</t>
  </si>
  <si>
    <t>Celkem č.2</t>
  </si>
  <si>
    <t>Celkem č.3</t>
  </si>
  <si>
    <t>Celkem č.4</t>
  </si>
  <si>
    <t>Celkem č.5</t>
  </si>
  <si>
    <t>Celkem č.6</t>
  </si>
  <si>
    <t>VII, VIII, 31.8.2018</t>
  </si>
  <si>
    <t>VI, 30.6.2018</t>
  </si>
  <si>
    <t>po předchozích výřezech, ruderál, bez zásahu 20% nejméně degradovaných míst</t>
  </si>
  <si>
    <t>VI, 30.6.2019</t>
  </si>
  <si>
    <t>postřik na list výmladků, výskyt rozptýleně na 5% výměry, u přežívajících zopakovat</t>
  </si>
  <si>
    <t>VII, 31.7.2020</t>
  </si>
  <si>
    <t>V-VI, 30.6.2021</t>
  </si>
  <si>
    <t>IX-X, 31.10.2022</t>
  </si>
  <si>
    <t>postřik na list výmladků, výskyt rozptýleně na 3% výměry, u přežívajících zopakovat</t>
  </si>
  <si>
    <t>VII, 31.7.2022</t>
  </si>
  <si>
    <t>DUN-2017-014</t>
  </si>
  <si>
    <t>DUN-2017-015</t>
  </si>
  <si>
    <t>50% plochy bez zásahu, přednostně séct válečku a třtinu</t>
  </si>
  <si>
    <t>DUN-2017-016</t>
  </si>
  <si>
    <t>DUN-2017-017</t>
  </si>
  <si>
    <r>
      <t xml:space="preserve">důsledně celá plocha, po předchozích výřezech, obsékat ZCHD, </t>
    </r>
    <r>
      <rPr>
        <b/>
        <sz val="11"/>
        <color rgb="FF000000"/>
        <rFont val="Arial"/>
        <family val="2"/>
        <charset val="238"/>
      </rPr>
      <t>dvojí seč</t>
    </r>
  </si>
  <si>
    <t>DUN-2017-018</t>
  </si>
  <si>
    <t>20% plochy bez zásahu, přednostně séct degradované plochy</t>
  </si>
  <si>
    <t>DUN-2018-017</t>
  </si>
  <si>
    <t>po předchozích výřezech, ruderál, 20% méně degradovaných ponechat s bylinami bez zásahu</t>
  </si>
  <si>
    <t>DUN-2018-018</t>
  </si>
  <si>
    <t>postřik na list výmladků, výskyt cca na 20% výměry, za měsíc u přežívajících opakovat</t>
  </si>
  <si>
    <t>DUN-2018-019</t>
  </si>
  <si>
    <t>DUN-2018-020</t>
  </si>
  <si>
    <t>po předchozích výřezech, ruderál, bez zásahu 20% nejméně degradovaných míst v ploše</t>
  </si>
  <si>
    <t>DUN-2018-021</t>
  </si>
  <si>
    <t>DUN-2018-023</t>
  </si>
  <si>
    <t>30% uvnitř plochy bude bez zásahu, cílem je odstranění hmoty a stařiny</t>
  </si>
  <si>
    <t>DUN-2018-024</t>
  </si>
  <si>
    <t>DUN-2019-017</t>
  </si>
  <si>
    <t>DUN-2019-018</t>
  </si>
  <si>
    <t>DUN-2019-019</t>
  </si>
  <si>
    <t>DUN-2019-020</t>
  </si>
  <si>
    <t>po předchozích výřezech, ruderál, bez zásahu ponechat 20% nejméně degradovaných míst</t>
  </si>
  <si>
    <t>DUN-2019-021</t>
  </si>
  <si>
    <t>DUN-2019-023</t>
  </si>
  <si>
    <t>30% plochy bude bez zásahu, cílem je odstranění hmoty, stařiny</t>
  </si>
  <si>
    <t>DUN-2019-024</t>
  </si>
  <si>
    <t>DUN-2020-017</t>
  </si>
  <si>
    <t>po předchozích výřezech, bez zásahu ponechat 20% nejméně degradovaných míst s bylinami</t>
  </si>
  <si>
    <t>V, 31.5.2020</t>
  </si>
  <si>
    <t>DUN-2020-018</t>
  </si>
  <si>
    <t>DUN-2020-019</t>
  </si>
  <si>
    <t>DUN-2020-021</t>
  </si>
  <si>
    <t>IX, 30.9.2020</t>
  </si>
  <si>
    <t>DUN-2020-023</t>
  </si>
  <si>
    <t>IX-X, 31.10.2020</t>
  </si>
  <si>
    <t>DUN-2021-017</t>
  </si>
  <si>
    <t>po předchozích výřezech, bez zásahu ponechat 20% nejméně degradovaných míst</t>
  </si>
  <si>
    <t>DUN-2021-018</t>
  </si>
  <si>
    <t>DUN-2021-019</t>
  </si>
  <si>
    <t>DUN-2021-021</t>
  </si>
  <si>
    <t>DUN-2021-023</t>
  </si>
  <si>
    <t>IX, 30.9.2021</t>
  </si>
  <si>
    <t>DUN-2022-017</t>
  </si>
  <si>
    <t>po předchozích výřezech, bez zásahu ponechat 30% nejméně degradovaných míst</t>
  </si>
  <si>
    <t>DUN-2022-018</t>
  </si>
  <si>
    <t>DUN-2022-019</t>
  </si>
  <si>
    <t>DUN-2022-021</t>
  </si>
  <si>
    <t>IX, 30.9.2022</t>
  </si>
  <si>
    <t>DUN-2022-023</t>
  </si>
  <si>
    <t>vyřezávka na 30% výměry v ploše trávníků a při okrajích souvislých porostů (vše nálet dřevin s prům.kmene na řezné ploše pařezu do 10 cm)</t>
  </si>
  <si>
    <t>vyřezávka na 30% výměry v ploše trávníků a při okrajích souvislých porostů, zmlazení trnky hřeben (vše nálet dřevin s prům.kmene na řezné ploše pařezu do 10 cm)</t>
  </si>
  <si>
    <t>Cena za hektar redukované plochy (Kč vč. DPH)</t>
  </si>
  <si>
    <t>cena (Kč vč. DPH)</t>
  </si>
  <si>
    <t>Redukovaná plocha (ha)</t>
  </si>
  <si>
    <t>VI, 30.6.2017</t>
  </si>
  <si>
    <t>VIII, 31.8.2018</t>
  </si>
  <si>
    <t>V-VI, 30.6.2018</t>
  </si>
  <si>
    <t>V-VI, 30.6.2019</t>
  </si>
  <si>
    <t>VIII, 31.8.2020</t>
  </si>
  <si>
    <t>V-VI, 30.6.2020</t>
  </si>
  <si>
    <t>VIII, 31.8.2021</t>
  </si>
  <si>
    <t>VIII, 31.8.2022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</si>
</sst>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0" fillId="3" borderId="3" xfId="0" applyFill="1" applyBorder="1" applyAlignment="1">
      <alignment horizontal="right" vertical="center" wrapText="1"/>
    </xf>
    <xf numFmtId="0" fontId="4" fillId="3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4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="70" zoomScaleNormal="70" workbookViewId="0">
      <selection activeCell="G46" sqref="G46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4.28515625" customWidth="1"/>
    <col min="6" max="6" width="35.42578125" customWidth="1"/>
    <col min="7" max="8" width="20.42578125" customWidth="1"/>
    <col min="9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2" t="s">
        <v>1</v>
      </c>
      <c r="C2" s="2" t="s">
        <v>2</v>
      </c>
      <c r="D2" s="36" t="s">
        <v>3</v>
      </c>
      <c r="E2" s="36" t="s">
        <v>101</v>
      </c>
      <c r="F2" s="2" t="s">
        <v>4</v>
      </c>
      <c r="G2" s="2" t="s">
        <v>5</v>
      </c>
      <c r="H2" s="34" t="s">
        <v>99</v>
      </c>
      <c r="I2" s="35" t="s">
        <v>100</v>
      </c>
    </row>
    <row r="3" spans="1:9" ht="72.75" customHeight="1" thickBot="1" x14ac:dyDescent="0.3">
      <c r="A3" s="54" t="s">
        <v>6</v>
      </c>
      <c r="B3" s="28" t="s">
        <v>46</v>
      </c>
      <c r="C3" s="22" t="s">
        <v>7</v>
      </c>
      <c r="D3" s="29">
        <v>1.4077</v>
      </c>
      <c r="E3" s="29">
        <f>D3*0.3</f>
        <v>0.42230999999999996</v>
      </c>
      <c r="F3" s="22" t="s">
        <v>97</v>
      </c>
      <c r="G3" s="22" t="s">
        <v>8</v>
      </c>
      <c r="H3" s="22"/>
      <c r="I3" s="23"/>
    </row>
    <row r="4" spans="1:9" ht="42" customHeight="1" thickBot="1" x14ac:dyDescent="0.3">
      <c r="A4" s="55"/>
      <c r="B4" s="30" t="s">
        <v>47</v>
      </c>
      <c r="C4" s="3" t="s">
        <v>9</v>
      </c>
      <c r="D4" s="4">
        <v>0.63980000000000004</v>
      </c>
      <c r="E4" s="4">
        <f>D4*0.5</f>
        <v>0.31990000000000002</v>
      </c>
      <c r="F4" s="3" t="s">
        <v>48</v>
      </c>
      <c r="G4" s="3" t="s">
        <v>10</v>
      </c>
      <c r="H4" s="3"/>
      <c r="I4" s="5"/>
    </row>
    <row r="5" spans="1:9" ht="72.75" customHeight="1" thickBot="1" x14ac:dyDescent="0.3">
      <c r="A5" s="55"/>
      <c r="B5" s="30" t="s">
        <v>49</v>
      </c>
      <c r="C5" s="3" t="s">
        <v>7</v>
      </c>
      <c r="D5" s="4">
        <v>10.0024</v>
      </c>
      <c r="E5" s="4">
        <f>D5*0.3</f>
        <v>3.0007199999999998</v>
      </c>
      <c r="F5" s="3" t="s">
        <v>98</v>
      </c>
      <c r="G5" s="3" t="s">
        <v>8</v>
      </c>
      <c r="H5" s="3"/>
      <c r="I5" s="5"/>
    </row>
    <row r="6" spans="1:9" ht="30" customHeight="1" thickBot="1" x14ac:dyDescent="0.3">
      <c r="A6" s="55"/>
      <c r="B6" s="47" t="s">
        <v>50</v>
      </c>
      <c r="C6" s="49" t="s">
        <v>9</v>
      </c>
      <c r="D6" s="51">
        <v>2.0333000000000001</v>
      </c>
      <c r="E6" s="51">
        <f>D6</f>
        <v>2.0333000000000001</v>
      </c>
      <c r="F6" s="53" t="s">
        <v>51</v>
      </c>
      <c r="G6" s="37" t="s">
        <v>102</v>
      </c>
      <c r="H6" s="37"/>
      <c r="I6" s="5"/>
    </row>
    <row r="7" spans="1:9" ht="30" customHeight="1" thickBot="1" x14ac:dyDescent="0.3">
      <c r="A7" s="55"/>
      <c r="B7" s="48"/>
      <c r="C7" s="50"/>
      <c r="D7" s="52"/>
      <c r="E7" s="52"/>
      <c r="F7" s="50"/>
      <c r="G7" s="37" t="s">
        <v>10</v>
      </c>
      <c r="H7" s="37"/>
      <c r="I7" s="5"/>
    </row>
    <row r="8" spans="1:9" ht="42" customHeight="1" thickBot="1" x14ac:dyDescent="0.3">
      <c r="A8" s="55"/>
      <c r="B8" s="30" t="s">
        <v>52</v>
      </c>
      <c r="C8" s="3" t="s">
        <v>9</v>
      </c>
      <c r="D8" s="4">
        <v>6.0819000000000001</v>
      </c>
      <c r="E8" s="4">
        <f>D8*0.8</f>
        <v>4.8655200000000001</v>
      </c>
      <c r="F8" s="3" t="s">
        <v>53</v>
      </c>
      <c r="G8" s="3" t="s">
        <v>10</v>
      </c>
      <c r="H8" s="3"/>
      <c r="I8" s="5"/>
    </row>
    <row r="9" spans="1:9" ht="21.75" customHeight="1" thickBot="1" x14ac:dyDescent="0.3">
      <c r="A9" s="50"/>
      <c r="B9" s="13"/>
      <c r="C9" s="14"/>
      <c r="D9" s="15"/>
      <c r="E9" s="15"/>
      <c r="F9" s="14"/>
      <c r="G9" s="14" t="s">
        <v>30</v>
      </c>
      <c r="H9" s="14"/>
      <c r="I9" s="16">
        <f>SUM(I3:I8)</f>
        <v>0</v>
      </c>
    </row>
    <row r="10" spans="1:9" ht="42" customHeight="1" thickBot="1" x14ac:dyDescent="0.3">
      <c r="A10" s="57" t="s">
        <v>11</v>
      </c>
      <c r="B10" s="24" t="s">
        <v>54</v>
      </c>
      <c r="C10" s="25" t="s">
        <v>9</v>
      </c>
      <c r="D10" s="31">
        <v>0.46760000000000002</v>
      </c>
      <c r="E10" s="31">
        <f>D10*0.8</f>
        <v>0.37408000000000002</v>
      </c>
      <c r="F10" s="25" t="s">
        <v>55</v>
      </c>
      <c r="G10" s="25" t="s">
        <v>37</v>
      </c>
      <c r="H10" s="25"/>
      <c r="I10" s="26"/>
    </row>
    <row r="11" spans="1:9" ht="42" customHeight="1" thickBot="1" x14ac:dyDescent="0.3">
      <c r="A11" s="58"/>
      <c r="B11" s="27" t="s">
        <v>56</v>
      </c>
      <c r="C11" s="6" t="s">
        <v>13</v>
      </c>
      <c r="D11" s="7">
        <v>0.46760000000000002</v>
      </c>
      <c r="E11" s="7">
        <f>D11*0.2</f>
        <v>9.3520000000000006E-2</v>
      </c>
      <c r="F11" s="6" t="s">
        <v>57</v>
      </c>
      <c r="G11" s="6" t="s">
        <v>36</v>
      </c>
      <c r="H11" s="6"/>
      <c r="I11" s="8"/>
    </row>
    <row r="12" spans="1:9" ht="24.75" customHeight="1" thickBot="1" x14ac:dyDescent="0.3">
      <c r="A12" s="58"/>
      <c r="B12" s="40" t="s">
        <v>58</v>
      </c>
      <c r="C12" s="42" t="s">
        <v>9</v>
      </c>
      <c r="D12" s="44">
        <v>0.59889999999999999</v>
      </c>
      <c r="E12" s="44">
        <f>D12*0.6</f>
        <v>0.35933999999999999</v>
      </c>
      <c r="F12" s="46" t="s">
        <v>28</v>
      </c>
      <c r="G12" s="38" t="s">
        <v>104</v>
      </c>
      <c r="H12" s="38"/>
      <c r="I12" s="39"/>
    </row>
    <row r="13" spans="1:9" ht="24.75" customHeight="1" thickBot="1" x14ac:dyDescent="0.3">
      <c r="A13" s="58"/>
      <c r="B13" s="41"/>
      <c r="C13" s="43"/>
      <c r="D13" s="45"/>
      <c r="E13" s="45"/>
      <c r="F13" s="43"/>
      <c r="G13" s="38" t="s">
        <v>103</v>
      </c>
      <c r="H13" s="38"/>
      <c r="I13" s="39"/>
    </row>
    <row r="14" spans="1:9" ht="42" customHeight="1" thickBot="1" x14ac:dyDescent="0.3">
      <c r="A14" s="58"/>
      <c r="B14" s="27" t="s">
        <v>59</v>
      </c>
      <c r="C14" s="6" t="s">
        <v>9</v>
      </c>
      <c r="D14" s="7">
        <v>3.8626999999999998</v>
      </c>
      <c r="E14" s="7">
        <f>D14*0.8</f>
        <v>3.09016</v>
      </c>
      <c r="F14" s="6" t="s">
        <v>60</v>
      </c>
      <c r="G14" s="6" t="s">
        <v>37</v>
      </c>
      <c r="H14" s="6"/>
      <c r="I14" s="8"/>
    </row>
    <row r="15" spans="1:9" ht="42" customHeight="1" thickBot="1" x14ac:dyDescent="0.3">
      <c r="A15" s="58"/>
      <c r="B15" s="27" t="s">
        <v>61</v>
      </c>
      <c r="C15" s="6" t="s">
        <v>13</v>
      </c>
      <c r="D15" s="7">
        <v>3.8626999999999998</v>
      </c>
      <c r="E15" s="7">
        <f>D15*0.3</f>
        <v>1.1588099999999999</v>
      </c>
      <c r="F15" s="6" t="s">
        <v>14</v>
      </c>
      <c r="G15" s="6" t="s">
        <v>36</v>
      </c>
      <c r="H15" s="6"/>
      <c r="I15" s="8"/>
    </row>
    <row r="16" spans="1:9" ht="42" customHeight="1" thickBot="1" x14ac:dyDescent="0.3">
      <c r="A16" s="58"/>
      <c r="B16" s="27" t="s">
        <v>62</v>
      </c>
      <c r="C16" s="6" t="s">
        <v>9</v>
      </c>
      <c r="D16" s="7">
        <v>8.0403000000000002</v>
      </c>
      <c r="E16" s="7">
        <f>D16*0.7</f>
        <v>5.6282100000000002</v>
      </c>
      <c r="F16" s="6" t="s">
        <v>63</v>
      </c>
      <c r="G16" s="6" t="s">
        <v>12</v>
      </c>
      <c r="H16" s="6"/>
      <c r="I16" s="8"/>
    </row>
    <row r="17" spans="1:9" ht="42" customHeight="1" thickBot="1" x14ac:dyDescent="0.3">
      <c r="A17" s="58"/>
      <c r="B17" s="27" t="s">
        <v>64</v>
      </c>
      <c r="C17" s="6" t="s">
        <v>13</v>
      </c>
      <c r="D17" s="7">
        <v>8.0429999999999993</v>
      </c>
      <c r="E17" s="7">
        <f>D17*0.2</f>
        <v>1.6086</v>
      </c>
      <c r="F17" s="6" t="s">
        <v>20</v>
      </c>
      <c r="G17" s="6" t="s">
        <v>17</v>
      </c>
      <c r="H17" s="6"/>
      <c r="I17" s="8"/>
    </row>
    <row r="18" spans="1:9" ht="21.75" customHeight="1" thickBot="1" x14ac:dyDescent="0.3">
      <c r="A18" s="50"/>
      <c r="B18" s="9"/>
      <c r="C18" s="10"/>
      <c r="D18" s="11"/>
      <c r="E18" s="11"/>
      <c r="F18" s="10"/>
      <c r="G18" s="10" t="s">
        <v>31</v>
      </c>
      <c r="H18" s="10"/>
      <c r="I18" s="12">
        <f>SUM(I10:I17)</f>
        <v>0</v>
      </c>
    </row>
    <row r="19" spans="1:9" ht="42" customHeight="1" thickBot="1" x14ac:dyDescent="0.3">
      <c r="A19" s="54" t="s">
        <v>18</v>
      </c>
      <c r="B19" s="28" t="s">
        <v>65</v>
      </c>
      <c r="C19" s="22" t="s">
        <v>9</v>
      </c>
      <c r="D19" s="29">
        <v>0.46760000000000002</v>
      </c>
      <c r="E19" s="29">
        <f>D19*0.8</f>
        <v>0.37408000000000002</v>
      </c>
      <c r="F19" s="22" t="s">
        <v>38</v>
      </c>
      <c r="G19" s="22" t="s">
        <v>39</v>
      </c>
      <c r="H19" s="22"/>
      <c r="I19" s="23"/>
    </row>
    <row r="20" spans="1:9" ht="42" customHeight="1" thickBot="1" x14ac:dyDescent="0.3">
      <c r="A20" s="55"/>
      <c r="B20" s="30" t="s">
        <v>66</v>
      </c>
      <c r="C20" s="3" t="s">
        <v>13</v>
      </c>
      <c r="D20" s="4">
        <v>0.46760000000000002</v>
      </c>
      <c r="E20" s="4">
        <f>D20*0.1</f>
        <v>4.6760000000000003E-2</v>
      </c>
      <c r="F20" s="3" t="s">
        <v>16</v>
      </c>
      <c r="G20" s="3" t="s">
        <v>21</v>
      </c>
      <c r="H20" s="3"/>
      <c r="I20" s="5"/>
    </row>
    <row r="21" spans="1:9" ht="25.5" customHeight="1" thickBot="1" x14ac:dyDescent="0.3">
      <c r="A21" s="55"/>
      <c r="B21" s="47" t="s">
        <v>67</v>
      </c>
      <c r="C21" s="49" t="s">
        <v>9</v>
      </c>
      <c r="D21" s="51">
        <v>0.59889999999999999</v>
      </c>
      <c r="E21" s="51">
        <f>D21*0.6</f>
        <v>0.35933999999999999</v>
      </c>
      <c r="F21" s="53" t="s">
        <v>28</v>
      </c>
      <c r="G21" s="37" t="s">
        <v>105</v>
      </c>
      <c r="H21" s="37"/>
      <c r="I21" s="5"/>
    </row>
    <row r="22" spans="1:9" ht="25.5" customHeight="1" thickBot="1" x14ac:dyDescent="0.3">
      <c r="A22" s="55"/>
      <c r="B22" s="48"/>
      <c r="C22" s="50"/>
      <c r="D22" s="52"/>
      <c r="E22" s="52"/>
      <c r="F22" s="50"/>
      <c r="G22" s="37" t="s">
        <v>21</v>
      </c>
      <c r="H22" s="37"/>
      <c r="I22" s="5"/>
    </row>
    <row r="23" spans="1:9" ht="42" customHeight="1" thickBot="1" x14ac:dyDescent="0.3">
      <c r="A23" s="55"/>
      <c r="B23" s="30" t="s">
        <v>68</v>
      </c>
      <c r="C23" s="3" t="s">
        <v>9</v>
      </c>
      <c r="D23" s="4">
        <v>3.8626999999999998</v>
      </c>
      <c r="E23" s="4">
        <f>D23*0.8</f>
        <v>3.09016</v>
      </c>
      <c r="F23" s="3" t="s">
        <v>69</v>
      </c>
      <c r="G23" s="3" t="s">
        <v>39</v>
      </c>
      <c r="H23" s="3"/>
      <c r="I23" s="5"/>
    </row>
    <row r="24" spans="1:9" ht="42" customHeight="1" thickBot="1" x14ac:dyDescent="0.3">
      <c r="A24" s="55"/>
      <c r="B24" s="30" t="s">
        <v>70</v>
      </c>
      <c r="C24" s="3" t="s">
        <v>13</v>
      </c>
      <c r="D24" s="4">
        <v>3.8626999999999998</v>
      </c>
      <c r="E24" s="4">
        <f>D24*0.1</f>
        <v>0.38627</v>
      </c>
      <c r="F24" s="3" t="s">
        <v>16</v>
      </c>
      <c r="G24" s="3" t="s">
        <v>21</v>
      </c>
      <c r="H24" s="3"/>
      <c r="I24" s="5"/>
    </row>
    <row r="25" spans="1:9" ht="42" customHeight="1" thickBot="1" x14ac:dyDescent="0.3">
      <c r="A25" s="55"/>
      <c r="B25" s="30" t="s">
        <v>71</v>
      </c>
      <c r="C25" s="3" t="s">
        <v>9</v>
      </c>
      <c r="D25" s="4">
        <v>8.0403000000000002</v>
      </c>
      <c r="E25" s="4">
        <f>D25*0.7</f>
        <v>5.6282100000000002</v>
      </c>
      <c r="F25" s="3" t="s">
        <v>72</v>
      </c>
      <c r="G25" s="3" t="s">
        <v>19</v>
      </c>
      <c r="H25" s="3"/>
      <c r="I25" s="5"/>
    </row>
    <row r="26" spans="1:9" ht="42" customHeight="1" thickBot="1" x14ac:dyDescent="0.3">
      <c r="A26" s="55"/>
      <c r="B26" s="30" t="s">
        <v>73</v>
      </c>
      <c r="C26" s="3" t="s">
        <v>13</v>
      </c>
      <c r="D26" s="4">
        <v>8.0429999999999993</v>
      </c>
      <c r="E26" s="4">
        <f>D26*0.05</f>
        <v>0.40215000000000001</v>
      </c>
      <c r="F26" s="3" t="s">
        <v>40</v>
      </c>
      <c r="G26" s="3" t="s">
        <v>21</v>
      </c>
      <c r="H26" s="3"/>
      <c r="I26" s="5"/>
    </row>
    <row r="27" spans="1:9" s="17" customFormat="1" ht="22.5" customHeight="1" thickBot="1" x14ac:dyDescent="0.3">
      <c r="A27" s="50"/>
      <c r="B27" s="13"/>
      <c r="C27" s="14"/>
      <c r="D27" s="15"/>
      <c r="E27" s="15"/>
      <c r="F27" s="14"/>
      <c r="G27" s="14" t="s">
        <v>32</v>
      </c>
      <c r="H27" s="14"/>
      <c r="I27" s="16">
        <f>SUM(I19:I26)</f>
        <v>0</v>
      </c>
    </row>
    <row r="28" spans="1:9" ht="42" customHeight="1" thickBot="1" x14ac:dyDescent="0.3">
      <c r="A28" s="57" t="s">
        <v>22</v>
      </c>
      <c r="B28" s="32" t="s">
        <v>74</v>
      </c>
      <c r="C28" s="25" t="s">
        <v>9</v>
      </c>
      <c r="D28" s="31">
        <v>0.46760000000000002</v>
      </c>
      <c r="E28" s="31">
        <f>D28*0.8</f>
        <v>0.37408000000000002</v>
      </c>
      <c r="F28" s="25" t="s">
        <v>75</v>
      </c>
      <c r="G28" s="25" t="s">
        <v>76</v>
      </c>
      <c r="H28" s="25"/>
      <c r="I28" s="26"/>
    </row>
    <row r="29" spans="1:9" ht="42" customHeight="1" thickBot="1" x14ac:dyDescent="0.3">
      <c r="A29" s="58"/>
      <c r="B29" s="33" t="s">
        <v>77</v>
      </c>
      <c r="C29" s="6" t="s">
        <v>13</v>
      </c>
      <c r="D29" s="7">
        <v>0.46760000000000002</v>
      </c>
      <c r="E29" s="7">
        <f>D29*0.1</f>
        <v>4.6760000000000003E-2</v>
      </c>
      <c r="F29" s="6" t="s">
        <v>16</v>
      </c>
      <c r="G29" s="6" t="s">
        <v>41</v>
      </c>
      <c r="H29" s="6"/>
      <c r="I29" s="8"/>
    </row>
    <row r="30" spans="1:9" ht="27" customHeight="1" thickBot="1" x14ac:dyDescent="0.3">
      <c r="A30" s="58"/>
      <c r="B30" s="40" t="s">
        <v>78</v>
      </c>
      <c r="C30" s="42" t="s">
        <v>9</v>
      </c>
      <c r="D30" s="44">
        <v>0.59889999999999999</v>
      </c>
      <c r="E30" s="44">
        <f>D30*0.7</f>
        <v>0.41922999999999999</v>
      </c>
      <c r="F30" s="46" t="s">
        <v>15</v>
      </c>
      <c r="G30" s="38" t="s">
        <v>107</v>
      </c>
      <c r="H30" s="38"/>
      <c r="I30" s="39"/>
    </row>
    <row r="31" spans="1:9" ht="27" customHeight="1" thickBot="1" x14ac:dyDescent="0.3">
      <c r="A31" s="58"/>
      <c r="B31" s="41"/>
      <c r="C31" s="43"/>
      <c r="D31" s="45"/>
      <c r="E31" s="45"/>
      <c r="F31" s="43"/>
      <c r="G31" s="38" t="s">
        <v>106</v>
      </c>
      <c r="H31" s="38"/>
      <c r="I31" s="39"/>
    </row>
    <row r="32" spans="1:9" ht="42" customHeight="1" thickBot="1" x14ac:dyDescent="0.3">
      <c r="A32" s="58"/>
      <c r="B32" s="33" t="s">
        <v>79</v>
      </c>
      <c r="C32" s="6" t="s">
        <v>13</v>
      </c>
      <c r="D32" s="7">
        <v>3.8626999999999998</v>
      </c>
      <c r="E32" s="7">
        <f>D32*0.1</f>
        <v>0.38627</v>
      </c>
      <c r="F32" s="6" t="s">
        <v>16</v>
      </c>
      <c r="G32" s="6" t="s">
        <v>80</v>
      </c>
      <c r="H32" s="6"/>
      <c r="I32" s="8"/>
    </row>
    <row r="33" spans="1:9" ht="42" customHeight="1" thickBot="1" x14ac:dyDescent="0.3">
      <c r="A33" s="58"/>
      <c r="B33" s="33" t="s">
        <v>81</v>
      </c>
      <c r="C33" s="6" t="s">
        <v>13</v>
      </c>
      <c r="D33" s="7">
        <v>8.0403000000000002</v>
      </c>
      <c r="E33" s="7">
        <f>D33*0.1</f>
        <v>0.80403000000000002</v>
      </c>
      <c r="F33" s="6" t="s">
        <v>16</v>
      </c>
      <c r="G33" s="6" t="s">
        <v>82</v>
      </c>
      <c r="H33" s="6"/>
      <c r="I33" s="8"/>
    </row>
    <row r="34" spans="1:9" s="17" customFormat="1" ht="20.25" customHeight="1" thickBot="1" x14ac:dyDescent="0.3">
      <c r="A34" s="50"/>
      <c r="B34" s="18"/>
      <c r="C34" s="10"/>
      <c r="D34" s="11"/>
      <c r="E34" s="11"/>
      <c r="F34" s="10"/>
      <c r="G34" s="10" t="s">
        <v>33</v>
      </c>
      <c r="H34" s="10"/>
      <c r="I34" s="12">
        <f>SUM(I28:I33)</f>
        <v>0</v>
      </c>
    </row>
    <row r="35" spans="1:9" ht="42" customHeight="1" thickBot="1" x14ac:dyDescent="0.3">
      <c r="A35" s="54" t="s">
        <v>23</v>
      </c>
      <c r="B35" s="28" t="s">
        <v>83</v>
      </c>
      <c r="C35" s="22" t="s">
        <v>9</v>
      </c>
      <c r="D35" s="29">
        <v>0.46760000000000002</v>
      </c>
      <c r="E35" s="29">
        <f>D35*0.8</f>
        <v>0.37408000000000002</v>
      </c>
      <c r="F35" s="22" t="s">
        <v>84</v>
      </c>
      <c r="G35" s="22" t="s">
        <v>42</v>
      </c>
      <c r="H35" s="22"/>
      <c r="I35" s="23"/>
    </row>
    <row r="36" spans="1:9" ht="42" customHeight="1" thickBot="1" x14ac:dyDescent="0.3">
      <c r="A36" s="55"/>
      <c r="B36" s="30" t="s">
        <v>85</v>
      </c>
      <c r="C36" s="3" t="s">
        <v>13</v>
      </c>
      <c r="D36" s="4">
        <v>0.46760000000000002</v>
      </c>
      <c r="E36" s="4">
        <f>D36*0.1</f>
        <v>4.6760000000000003E-2</v>
      </c>
      <c r="F36" s="3" t="s">
        <v>16</v>
      </c>
      <c r="G36" s="3" t="s">
        <v>24</v>
      </c>
      <c r="H36" s="3"/>
      <c r="I36" s="5"/>
    </row>
    <row r="37" spans="1:9" ht="24.75" customHeight="1" thickBot="1" x14ac:dyDescent="0.3">
      <c r="A37" s="55"/>
      <c r="B37" s="47" t="s">
        <v>86</v>
      </c>
      <c r="C37" s="49" t="s">
        <v>9</v>
      </c>
      <c r="D37" s="51">
        <v>0.59889999999999999</v>
      </c>
      <c r="E37" s="51">
        <f>D37*0.7</f>
        <v>0.41922999999999999</v>
      </c>
      <c r="F37" s="53" t="s">
        <v>15</v>
      </c>
      <c r="G37" s="37" t="s">
        <v>42</v>
      </c>
      <c r="H37" s="37"/>
      <c r="I37" s="5"/>
    </row>
    <row r="38" spans="1:9" ht="24.75" customHeight="1" thickBot="1" x14ac:dyDescent="0.3">
      <c r="A38" s="55"/>
      <c r="B38" s="48"/>
      <c r="C38" s="50"/>
      <c r="D38" s="52"/>
      <c r="E38" s="52"/>
      <c r="F38" s="50"/>
      <c r="G38" s="37" t="s">
        <v>108</v>
      </c>
      <c r="H38" s="37"/>
      <c r="I38" s="5"/>
    </row>
    <row r="39" spans="1:9" ht="42" customHeight="1" thickBot="1" x14ac:dyDescent="0.3">
      <c r="A39" s="55"/>
      <c r="B39" s="30" t="s">
        <v>87</v>
      </c>
      <c r="C39" s="3" t="s">
        <v>13</v>
      </c>
      <c r="D39" s="4">
        <v>3.8626999999999998</v>
      </c>
      <c r="E39" s="4">
        <f>D39*0.1</f>
        <v>0.38627</v>
      </c>
      <c r="F39" s="3" t="s">
        <v>16</v>
      </c>
      <c r="G39" s="3" t="s">
        <v>25</v>
      </c>
      <c r="H39" s="3"/>
      <c r="I39" s="5"/>
    </row>
    <row r="40" spans="1:9" ht="42" customHeight="1" thickBot="1" x14ac:dyDescent="0.3">
      <c r="A40" s="55"/>
      <c r="B40" s="30" t="s">
        <v>88</v>
      </c>
      <c r="C40" s="3" t="s">
        <v>13</v>
      </c>
      <c r="D40" s="4">
        <v>8.0403000000000002</v>
      </c>
      <c r="E40" s="4">
        <f>D40*0.1</f>
        <v>0.80403000000000002</v>
      </c>
      <c r="F40" s="3" t="s">
        <v>16</v>
      </c>
      <c r="G40" s="3" t="s">
        <v>89</v>
      </c>
      <c r="H40" s="3"/>
      <c r="I40" s="5"/>
    </row>
    <row r="41" spans="1:9" s="17" customFormat="1" ht="18" customHeight="1" thickBot="1" x14ac:dyDescent="0.3">
      <c r="A41" s="56"/>
      <c r="B41" s="13"/>
      <c r="C41" s="14"/>
      <c r="D41" s="15"/>
      <c r="E41" s="15"/>
      <c r="F41" s="14"/>
      <c r="G41" s="14" t="s">
        <v>34</v>
      </c>
      <c r="H41" s="14"/>
      <c r="I41" s="16">
        <f>SUM(I35:I40)</f>
        <v>0</v>
      </c>
    </row>
    <row r="42" spans="1:9" ht="42" customHeight="1" thickBot="1" x14ac:dyDescent="0.3">
      <c r="A42" s="57" t="s">
        <v>26</v>
      </c>
      <c r="B42" s="32" t="s">
        <v>90</v>
      </c>
      <c r="C42" s="25" t="s">
        <v>9</v>
      </c>
      <c r="D42" s="31">
        <v>0.46760000000000002</v>
      </c>
      <c r="E42" s="31">
        <f>D42*0.7</f>
        <v>0.32732</v>
      </c>
      <c r="F42" s="25" t="s">
        <v>91</v>
      </c>
      <c r="G42" s="25" t="s">
        <v>27</v>
      </c>
      <c r="H42" s="25"/>
      <c r="I42" s="26"/>
    </row>
    <row r="43" spans="1:9" ht="42" customHeight="1" thickBot="1" x14ac:dyDescent="0.3">
      <c r="A43" s="58"/>
      <c r="B43" s="33" t="s">
        <v>92</v>
      </c>
      <c r="C43" s="6" t="s">
        <v>13</v>
      </c>
      <c r="D43" s="7">
        <v>0.46760000000000002</v>
      </c>
      <c r="E43" s="7">
        <f>D43*0.03</f>
        <v>1.4028000000000001E-2</v>
      </c>
      <c r="F43" s="6" t="s">
        <v>44</v>
      </c>
      <c r="G43" s="6" t="s">
        <v>45</v>
      </c>
      <c r="H43" s="6"/>
      <c r="I43" s="8"/>
    </row>
    <row r="44" spans="1:9" ht="22.5" customHeight="1" thickBot="1" x14ac:dyDescent="0.3">
      <c r="A44" s="58"/>
      <c r="B44" s="40" t="s">
        <v>93</v>
      </c>
      <c r="C44" s="42" t="s">
        <v>9</v>
      </c>
      <c r="D44" s="44">
        <v>0.59889999999999999</v>
      </c>
      <c r="E44" s="44">
        <f>D44*0.7</f>
        <v>0.41922999999999999</v>
      </c>
      <c r="F44" s="46" t="s">
        <v>15</v>
      </c>
      <c r="G44" s="38" t="s">
        <v>27</v>
      </c>
      <c r="H44" s="38"/>
      <c r="I44" s="39"/>
    </row>
    <row r="45" spans="1:9" ht="22.5" customHeight="1" thickBot="1" x14ac:dyDescent="0.3">
      <c r="A45" s="58"/>
      <c r="B45" s="41"/>
      <c r="C45" s="43"/>
      <c r="D45" s="45"/>
      <c r="E45" s="45"/>
      <c r="F45" s="43"/>
      <c r="G45" s="38" t="s">
        <v>109</v>
      </c>
      <c r="H45" s="38"/>
      <c r="I45" s="39"/>
    </row>
    <row r="46" spans="1:9" ht="42" customHeight="1" thickBot="1" x14ac:dyDescent="0.3">
      <c r="A46" s="58"/>
      <c r="B46" s="33" t="s">
        <v>94</v>
      </c>
      <c r="C46" s="6" t="s">
        <v>13</v>
      </c>
      <c r="D46" s="7">
        <v>3.8626999999999998</v>
      </c>
      <c r="E46" s="7">
        <f>D46*0.03</f>
        <v>0.11588099999999998</v>
      </c>
      <c r="F46" s="6" t="s">
        <v>44</v>
      </c>
      <c r="G46" s="6" t="s">
        <v>95</v>
      </c>
      <c r="H46" s="6"/>
      <c r="I46" s="8"/>
    </row>
    <row r="47" spans="1:9" ht="42" customHeight="1" thickBot="1" x14ac:dyDescent="0.3">
      <c r="A47" s="58"/>
      <c r="B47" s="33" t="s">
        <v>96</v>
      </c>
      <c r="C47" s="6" t="s">
        <v>13</v>
      </c>
      <c r="D47" s="7">
        <v>8.0403000000000002</v>
      </c>
      <c r="E47" s="7">
        <f>D47*0.03</f>
        <v>0.24120900000000001</v>
      </c>
      <c r="F47" s="6" t="s">
        <v>44</v>
      </c>
      <c r="G47" s="6" t="s">
        <v>43</v>
      </c>
      <c r="H47" s="6"/>
      <c r="I47" s="8"/>
    </row>
    <row r="48" spans="1:9" s="17" customFormat="1" ht="21" customHeight="1" thickBot="1" x14ac:dyDescent="0.3">
      <c r="A48" s="59"/>
      <c r="B48" s="18"/>
      <c r="C48" s="10"/>
      <c r="D48" s="11"/>
      <c r="E48" s="11"/>
      <c r="F48" s="10"/>
      <c r="G48" s="10" t="s">
        <v>35</v>
      </c>
      <c r="H48" s="10"/>
      <c r="I48" s="12">
        <f>SUM(I42:I47)</f>
        <v>0</v>
      </c>
    </row>
    <row r="49" spans="1:9" s="21" customFormat="1" ht="23.25" customHeight="1" thickBot="1" x14ac:dyDescent="0.3">
      <c r="A49" s="60"/>
      <c r="B49" s="61"/>
      <c r="C49" s="61"/>
      <c r="D49" s="61"/>
      <c r="E49" s="61"/>
      <c r="F49" s="62"/>
      <c r="G49" s="19" t="s">
        <v>29</v>
      </c>
      <c r="H49" s="19"/>
      <c r="I49" s="20">
        <f>SUM(I48,I41,I34,I27,I18,I9)</f>
        <v>0</v>
      </c>
    </row>
  </sheetData>
  <mergeCells count="37">
    <mergeCell ref="A35:A41"/>
    <mergeCell ref="A42:A48"/>
    <mergeCell ref="A49:F49"/>
    <mergeCell ref="A3:A9"/>
    <mergeCell ref="A10:A18"/>
    <mergeCell ref="A19:A27"/>
    <mergeCell ref="A28:A34"/>
    <mergeCell ref="B6:B7"/>
    <mergeCell ref="C6:C7"/>
    <mergeCell ref="D6:D7"/>
    <mergeCell ref="E6:E7"/>
    <mergeCell ref="F6:F7"/>
    <mergeCell ref="B12:B13"/>
    <mergeCell ref="C12:C13"/>
    <mergeCell ref="D12:D13"/>
    <mergeCell ref="E12:E13"/>
    <mergeCell ref="F12:F13"/>
    <mergeCell ref="B21:B22"/>
    <mergeCell ref="C21:C22"/>
    <mergeCell ref="D21:D22"/>
    <mergeCell ref="E21:E22"/>
    <mergeCell ref="F21:F22"/>
    <mergeCell ref="B30:B31"/>
    <mergeCell ref="C30:C31"/>
    <mergeCell ref="D30:D31"/>
    <mergeCell ref="E30:E31"/>
    <mergeCell ref="F30:F31"/>
    <mergeCell ref="B37:B38"/>
    <mergeCell ref="C37:C38"/>
    <mergeCell ref="D37:D38"/>
    <mergeCell ref="E37:E38"/>
    <mergeCell ref="F37:F38"/>
    <mergeCell ref="B44:B45"/>
    <mergeCell ref="C44:C45"/>
    <mergeCell ref="D44:D45"/>
    <mergeCell ref="E44:E45"/>
    <mergeCell ref="F44:F4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2017-03-27T14:28:35Z</dcterms:modified>
</cp:coreProperties>
</file>